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8795" windowHeight="793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M14" i="1"/>
  <c r="E11"/>
  <c r="E10"/>
  <c r="M5"/>
  <c r="M6"/>
  <c r="M7"/>
  <c r="M8"/>
  <c r="M9"/>
  <c r="K6"/>
  <c r="K7"/>
  <c r="K8"/>
  <c r="K9"/>
  <c r="J6"/>
  <c r="J7"/>
  <c r="J8"/>
  <c r="J9"/>
  <c r="J10"/>
  <c r="I6"/>
  <c r="H6"/>
  <c r="F6"/>
  <c r="E6"/>
  <c r="D6"/>
  <c r="C7"/>
  <c r="D7" s="1"/>
  <c r="E7" s="1"/>
  <c r="F7" s="1"/>
  <c r="C6"/>
  <c r="L6"/>
  <c r="L7"/>
  <c r="L8"/>
  <c r="L9"/>
  <c r="L10"/>
  <c r="L11"/>
  <c r="L12"/>
  <c r="L13"/>
  <c r="L5"/>
  <c r="L4"/>
  <c r="K5"/>
  <c r="J5"/>
  <c r="I5"/>
  <c r="H5"/>
  <c r="F5"/>
  <c r="E5"/>
  <c r="D5"/>
  <c r="C5"/>
  <c r="M4"/>
  <c r="K4"/>
  <c r="J4"/>
  <c r="F4"/>
  <c r="H4" s="1"/>
  <c r="I4" s="1"/>
  <c r="E4"/>
  <c r="D4"/>
  <c r="H7" l="1"/>
  <c r="I7"/>
  <c r="C8" s="1"/>
  <c r="D8" s="1"/>
  <c r="E8" s="1"/>
  <c r="F8" s="1"/>
  <c r="H8" l="1"/>
  <c r="I8"/>
  <c r="C9" s="1"/>
  <c r="D9" s="1"/>
  <c r="E9" s="1"/>
  <c r="F9" s="1"/>
  <c r="H9" l="1"/>
  <c r="I9" s="1"/>
  <c r="C10" s="1"/>
  <c r="D10" s="1"/>
  <c r="F10" s="1"/>
  <c r="H10" l="1"/>
  <c r="I10" l="1"/>
  <c r="C11" s="1"/>
  <c r="K10"/>
  <c r="M10" s="1"/>
  <c r="D11" l="1"/>
  <c r="F11" s="1"/>
  <c r="J11"/>
  <c r="H11" l="1"/>
  <c r="I11" s="1"/>
  <c r="C12" s="1"/>
  <c r="D12" l="1"/>
  <c r="E12" s="1"/>
  <c r="F12" s="1"/>
  <c r="J12"/>
  <c r="K11"/>
  <c r="M11" s="1"/>
  <c r="H12" l="1"/>
  <c r="I12" s="1"/>
  <c r="C13" s="1"/>
  <c r="D13" l="1"/>
  <c r="E13" s="1"/>
  <c r="F13" s="1"/>
  <c r="H13" s="1"/>
  <c r="I13" s="1"/>
  <c r="J13"/>
  <c r="K13" s="1"/>
  <c r="M13" s="1"/>
  <c r="K12"/>
  <c r="M12" s="1"/>
</calcChain>
</file>

<file path=xl/sharedStrings.xml><?xml version="1.0" encoding="utf-8"?>
<sst xmlns="http://schemas.openxmlformats.org/spreadsheetml/2006/main" count="12" uniqueCount="12">
  <si>
    <t>Exercice</t>
  </si>
  <si>
    <t>Epargne
au 01/01</t>
  </si>
  <si>
    <t>Epargne après
revalorisation</t>
  </si>
  <si>
    <t>Epargne après
incorporation
de la PPB</t>
  </si>
  <si>
    <t>Epargne après
prélèvement
sur encours</t>
  </si>
  <si>
    <t>Taux de 
prestation</t>
  </si>
  <si>
    <t>Prestations
versées</t>
  </si>
  <si>
    <t>Epargne au
31/12</t>
  </si>
  <si>
    <t>Frais</t>
  </si>
  <si>
    <t>Prestations
totales</t>
  </si>
  <si>
    <t>Taux actu</t>
  </si>
  <si>
    <t>Prestations
actualisées</t>
  </si>
</sst>
</file>

<file path=xl/styles.xml><?xml version="1.0" encoding="utf-8"?>
<styleSheet xmlns="http://schemas.openxmlformats.org/spreadsheetml/2006/main">
  <numFmts count="2">
    <numFmt numFmtId="43" formatCode="_-* #,##0.00\ _E_u_r_-;\-* #,##0.00\ _E_u_r_-;_-* &quot;-&quot;??\ _E_u_r_-;_-@_-"/>
    <numFmt numFmtId="165" formatCode="_-* #,##0\ _E_u_r_-;\-* #,##0\ _E_u_r_-;_-* &quot;-&quot;??\ _E_u_r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0" fontId="0" fillId="0" borderId="0" xfId="0" applyNumberFormat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1" xfId="0" applyBorder="1" applyAlignment="1">
      <alignment horizontal="center" wrapText="1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5" xfId="0" applyNumberFormat="1" applyBorder="1" applyAlignment="1">
      <alignment horizontal="center"/>
    </xf>
    <xf numFmtId="165" fontId="2" fillId="0" borderId="5" xfId="0" applyNumberFormat="1" applyFont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M14"/>
  <sheetViews>
    <sheetView tabSelected="1" workbookViewId="0">
      <selection activeCell="H17" sqref="H17"/>
    </sheetView>
  </sheetViews>
  <sheetFormatPr baseColWidth="10" defaultRowHeight="15"/>
  <cols>
    <col min="3" max="3" width="16.28515625" bestFit="1" customWidth="1"/>
    <col min="4" max="4" width="13.28515625" customWidth="1"/>
    <col min="5" max="5" width="13.5703125" customWidth="1"/>
    <col min="6" max="6" width="13.5703125" bestFit="1" customWidth="1"/>
    <col min="8" max="8" width="14.7109375" bestFit="1" customWidth="1"/>
    <col min="9" max="9" width="12.140625" bestFit="1" customWidth="1"/>
    <col min="11" max="11" width="12.140625" bestFit="1" customWidth="1"/>
    <col min="13" max="13" width="13.7109375" bestFit="1" customWidth="1"/>
  </cols>
  <sheetData>
    <row r="3" spans="2:13" ht="45">
      <c r="B3" s="9" t="s">
        <v>0</v>
      </c>
      <c r="C3" s="12" t="s">
        <v>1</v>
      </c>
      <c r="D3" s="8" t="s">
        <v>2</v>
      </c>
      <c r="E3" s="12" t="s">
        <v>3</v>
      </c>
      <c r="F3" s="8" t="s">
        <v>4</v>
      </c>
      <c r="G3" s="12" t="s">
        <v>5</v>
      </c>
      <c r="H3" s="12" t="s">
        <v>6</v>
      </c>
      <c r="I3" s="12" t="s">
        <v>7</v>
      </c>
      <c r="J3" s="8" t="s">
        <v>8</v>
      </c>
      <c r="K3" s="12" t="s">
        <v>9</v>
      </c>
      <c r="L3" s="8" t="s">
        <v>10</v>
      </c>
      <c r="M3" s="12" t="s">
        <v>11</v>
      </c>
    </row>
    <row r="4" spans="2:13">
      <c r="B4" s="10">
        <v>2012</v>
      </c>
      <c r="C4" s="13">
        <v>1000000</v>
      </c>
      <c r="D4" s="2">
        <f>C4*(1+3%)</f>
        <v>1030000</v>
      </c>
      <c r="E4" s="15">
        <f>D4</f>
        <v>1030000</v>
      </c>
      <c r="F4" s="3">
        <f>E4-C4*0.8%</f>
        <v>1022000</v>
      </c>
      <c r="G4" s="17">
        <v>3.5000000000000003E-2</v>
      </c>
      <c r="H4" s="15">
        <f>G4*F4</f>
        <v>35770</v>
      </c>
      <c r="I4" s="15">
        <f>F4-H4</f>
        <v>986230</v>
      </c>
      <c r="J4" s="3">
        <f>C4*0.6%</f>
        <v>6000</v>
      </c>
      <c r="K4" s="15">
        <f>J4+H4</f>
        <v>41770</v>
      </c>
      <c r="L4" s="4">
        <f>1/(1+(3.8%)^(B4-2011))</f>
        <v>0.96339113680154143</v>
      </c>
      <c r="M4" s="15">
        <f>L4*K4</f>
        <v>40240.847784200385</v>
      </c>
    </row>
    <row r="5" spans="2:13">
      <c r="B5" s="10">
        <v>2013</v>
      </c>
      <c r="C5" s="13">
        <f>I4</f>
        <v>986230</v>
      </c>
      <c r="D5" s="2">
        <f>C5*(1+1%)</f>
        <v>996092.3</v>
      </c>
      <c r="E5" s="15">
        <f>D5</f>
        <v>996092.3</v>
      </c>
      <c r="F5" s="3">
        <f>E5-C5*0.8%</f>
        <v>988202.46000000008</v>
      </c>
      <c r="G5" s="17">
        <v>3.5000000000000003E-2</v>
      </c>
      <c r="H5" s="15">
        <f>G5*F5</f>
        <v>34587.086100000008</v>
      </c>
      <c r="I5" s="15">
        <f>F5-H5</f>
        <v>953615.37390000012</v>
      </c>
      <c r="J5" s="3">
        <f>C5*0.6%</f>
        <v>5917.38</v>
      </c>
      <c r="K5" s="15">
        <f>J5+H5</f>
        <v>40504.466100000005</v>
      </c>
      <c r="L5" s="4">
        <f>1/(1+3.8%)^(B5-2011)</f>
        <v>0.9281224824677663</v>
      </c>
      <c r="M5" s="15">
        <f t="shared" ref="M5:M13" si="0">L5*K5</f>
        <v>37593.105627763493</v>
      </c>
    </row>
    <row r="6" spans="2:13">
      <c r="B6" s="10">
        <v>2014</v>
      </c>
      <c r="C6" s="13">
        <f>I5</f>
        <v>953615.37390000012</v>
      </c>
      <c r="D6" s="2">
        <f t="shared" ref="D6:D13" si="1">C6*(1+1%)</f>
        <v>963151.52763900009</v>
      </c>
      <c r="E6" s="15">
        <f t="shared" ref="E6:E13" si="2">D6</f>
        <v>963151.52763900009</v>
      </c>
      <c r="F6" s="3">
        <f t="shared" ref="F6:F13" si="3">E6-C6*0.8%</f>
        <v>955522.60464780009</v>
      </c>
      <c r="G6" s="17">
        <v>3.5000000000000003E-2</v>
      </c>
      <c r="H6" s="15">
        <f t="shared" ref="H6:H12" si="4">G6*F6</f>
        <v>33443.291162673006</v>
      </c>
      <c r="I6" s="15">
        <f t="shared" ref="I6:I13" si="5">F6-H6</f>
        <v>922079.31348512706</v>
      </c>
      <c r="J6" s="3">
        <f t="shared" ref="J6:J13" si="6">C6*0.6%</f>
        <v>5721.6922434000007</v>
      </c>
      <c r="K6" s="15">
        <f t="shared" ref="K6:K13" si="7">J6+H6</f>
        <v>39164.983406073006</v>
      </c>
      <c r="L6" s="4">
        <f t="shared" ref="L6:L13" si="8">1/(1+3.8%)^(B6-2011)</f>
        <v>0.89414497347569</v>
      </c>
      <c r="M6" s="15">
        <f t="shared" si="0"/>
        <v>35019.173048798984</v>
      </c>
    </row>
    <row r="7" spans="2:13">
      <c r="B7" s="10">
        <v>2015</v>
      </c>
      <c r="C7" s="13">
        <f t="shared" ref="C7:C13" si="9">I6</f>
        <v>922079.31348512706</v>
      </c>
      <c r="D7" s="2">
        <f t="shared" si="1"/>
        <v>931300.10661997832</v>
      </c>
      <c r="E7" s="15">
        <f t="shared" si="2"/>
        <v>931300.10661997832</v>
      </c>
      <c r="F7" s="3">
        <f t="shared" si="3"/>
        <v>923923.47211209731</v>
      </c>
      <c r="G7" s="17">
        <v>3.5000000000000003E-2</v>
      </c>
      <c r="H7" s="15">
        <f t="shared" si="4"/>
        <v>32337.321523923409</v>
      </c>
      <c r="I7" s="15">
        <f t="shared" si="5"/>
        <v>891586.15058817388</v>
      </c>
      <c r="J7" s="3">
        <f t="shared" si="6"/>
        <v>5532.4758809107625</v>
      </c>
      <c r="K7" s="15">
        <f t="shared" si="7"/>
        <v>37869.797404834171</v>
      </c>
      <c r="L7" s="4">
        <f t="shared" si="8"/>
        <v>0.86141134246212903</v>
      </c>
      <c r="M7" s="15">
        <f t="shared" si="0"/>
        <v>32621.473021267055</v>
      </c>
    </row>
    <row r="8" spans="2:13">
      <c r="B8" s="10">
        <v>2016</v>
      </c>
      <c r="C8" s="13">
        <f t="shared" si="9"/>
        <v>891586.15058817388</v>
      </c>
      <c r="D8" s="2">
        <f t="shared" si="1"/>
        <v>900502.01209405565</v>
      </c>
      <c r="E8" s="15">
        <f t="shared" si="2"/>
        <v>900502.01209405565</v>
      </c>
      <c r="F8" s="3">
        <f t="shared" si="3"/>
        <v>893369.32288935024</v>
      </c>
      <c r="G8" s="17">
        <v>3.5000000000000003E-2</v>
      </c>
      <c r="H8" s="15">
        <f t="shared" si="4"/>
        <v>31267.92630112726</v>
      </c>
      <c r="I8" s="15">
        <f t="shared" si="5"/>
        <v>862101.39658822294</v>
      </c>
      <c r="J8" s="3">
        <f t="shared" si="6"/>
        <v>5349.5169035290437</v>
      </c>
      <c r="K8" s="15">
        <f t="shared" si="7"/>
        <v>36617.443204656302</v>
      </c>
      <c r="L8" s="4">
        <f t="shared" si="8"/>
        <v>0.8298760524683324</v>
      </c>
      <c r="M8" s="15">
        <f t="shared" si="0"/>
        <v>30387.939218163534</v>
      </c>
    </row>
    <row r="9" spans="2:13">
      <c r="B9" s="10">
        <v>2017</v>
      </c>
      <c r="C9" s="13">
        <f t="shared" si="9"/>
        <v>862101.39658822294</v>
      </c>
      <c r="D9" s="2">
        <f t="shared" si="1"/>
        <v>870722.41055410518</v>
      </c>
      <c r="E9" s="15">
        <f t="shared" si="2"/>
        <v>870722.41055410518</v>
      </c>
      <c r="F9" s="3">
        <f t="shared" si="3"/>
        <v>863825.59938139934</v>
      </c>
      <c r="G9" s="17">
        <v>3.5000000000000003E-2</v>
      </c>
      <c r="H9" s="15">
        <f t="shared" si="4"/>
        <v>30233.895978348981</v>
      </c>
      <c r="I9" s="15">
        <f t="shared" si="5"/>
        <v>833591.70340305031</v>
      </c>
      <c r="J9" s="3">
        <f t="shared" si="6"/>
        <v>5172.608379529338</v>
      </c>
      <c r="K9" s="15">
        <f t="shared" si="7"/>
        <v>35406.504357878322</v>
      </c>
      <c r="L9" s="4">
        <f t="shared" si="8"/>
        <v>0.79949523359184238</v>
      </c>
      <c r="M9" s="15">
        <f t="shared" si="0"/>
        <v>28307.331472272515</v>
      </c>
    </row>
    <row r="10" spans="2:13">
      <c r="B10" s="10">
        <v>2018</v>
      </c>
      <c r="C10" s="13">
        <f t="shared" si="9"/>
        <v>833591.70340305031</v>
      </c>
      <c r="D10" s="2">
        <f t="shared" si="1"/>
        <v>841927.62043708086</v>
      </c>
      <c r="E10" s="15">
        <f>D10+14000</f>
        <v>855927.62043708086</v>
      </c>
      <c r="F10" s="3">
        <f t="shared" si="3"/>
        <v>849258.8868098564</v>
      </c>
      <c r="G10" s="17">
        <v>3.5000000000000003E-2</v>
      </c>
      <c r="H10" s="15">
        <f t="shared" si="4"/>
        <v>29724.061038344978</v>
      </c>
      <c r="I10" s="15">
        <f t="shared" si="5"/>
        <v>819534.82577151142</v>
      </c>
      <c r="J10" s="3">
        <f t="shared" si="6"/>
        <v>5001.5502204183022</v>
      </c>
      <c r="K10" s="15">
        <f t="shared" si="7"/>
        <v>34725.611258763282</v>
      </c>
      <c r="L10" s="4">
        <f t="shared" si="8"/>
        <v>0.77022662195745883</v>
      </c>
      <c r="M10" s="15">
        <f t="shared" si="0"/>
        <v>26746.590255245141</v>
      </c>
    </row>
    <row r="11" spans="2:13">
      <c r="B11" s="10">
        <v>2019</v>
      </c>
      <c r="C11" s="13">
        <f t="shared" si="9"/>
        <v>819534.82577151142</v>
      </c>
      <c r="D11" s="2">
        <f t="shared" si="1"/>
        <v>827730.17402922653</v>
      </c>
      <c r="E11" s="15">
        <f>D11+10000</f>
        <v>837730.17402922653</v>
      </c>
      <c r="F11" s="3">
        <f t="shared" si="3"/>
        <v>831173.89542305446</v>
      </c>
      <c r="G11" s="17">
        <v>3.5000000000000003E-2</v>
      </c>
      <c r="H11" s="15">
        <f t="shared" si="4"/>
        <v>29091.086339806909</v>
      </c>
      <c r="I11" s="15">
        <f t="shared" si="5"/>
        <v>802082.80908324756</v>
      </c>
      <c r="J11" s="3">
        <f t="shared" si="6"/>
        <v>4917.208954629069</v>
      </c>
      <c r="K11" s="15">
        <f t="shared" si="7"/>
        <v>34008.295294435979</v>
      </c>
      <c r="L11" s="4">
        <f t="shared" si="8"/>
        <v>0.74202950092240738</v>
      </c>
      <c r="M11" s="15">
        <f t="shared" si="0"/>
        <v>25235.158384552185</v>
      </c>
    </row>
    <row r="12" spans="2:13">
      <c r="B12" s="10">
        <v>2020</v>
      </c>
      <c r="C12" s="13">
        <f t="shared" si="9"/>
        <v>802082.80908324756</v>
      </c>
      <c r="D12" s="2">
        <f t="shared" si="1"/>
        <v>810103.63717408001</v>
      </c>
      <c r="E12" s="15">
        <f t="shared" si="2"/>
        <v>810103.63717408001</v>
      </c>
      <c r="F12" s="3">
        <f t="shared" si="3"/>
        <v>803686.974701414</v>
      </c>
      <c r="G12" s="17">
        <v>3.5000000000000003E-2</v>
      </c>
      <c r="H12" s="15">
        <f t="shared" si="4"/>
        <v>28129.044114549491</v>
      </c>
      <c r="I12" s="15">
        <f t="shared" si="5"/>
        <v>775557.93058686447</v>
      </c>
      <c r="J12" s="3">
        <f t="shared" si="6"/>
        <v>4812.4968544994854</v>
      </c>
      <c r="K12" s="15">
        <f t="shared" si="7"/>
        <v>32941.540969048976</v>
      </c>
      <c r="L12" s="4">
        <f t="shared" si="8"/>
        <v>0.71486464443391851</v>
      </c>
      <c r="M12" s="15">
        <f t="shared" si="0"/>
        <v>23548.742971944557</v>
      </c>
    </row>
    <row r="13" spans="2:13">
      <c r="B13" s="11">
        <v>2021</v>
      </c>
      <c r="C13" s="14">
        <f t="shared" si="9"/>
        <v>775557.93058686447</v>
      </c>
      <c r="D13" s="5">
        <f t="shared" si="1"/>
        <v>783313.50989273307</v>
      </c>
      <c r="E13" s="16">
        <f t="shared" si="2"/>
        <v>783313.50989273307</v>
      </c>
      <c r="F13" s="6">
        <f t="shared" si="3"/>
        <v>777109.04644803819</v>
      </c>
      <c r="G13" s="18">
        <v>1</v>
      </c>
      <c r="H13" s="16">
        <f>G13*F13</f>
        <v>777109.04644803819</v>
      </c>
      <c r="I13" s="16">
        <f t="shared" si="5"/>
        <v>0</v>
      </c>
      <c r="J13" s="6">
        <f t="shared" si="6"/>
        <v>4653.3475835211866</v>
      </c>
      <c r="K13" s="16">
        <f t="shared" si="7"/>
        <v>781762.39403155935</v>
      </c>
      <c r="L13" s="7">
        <f t="shared" si="8"/>
        <v>0.68869426246042242</v>
      </c>
      <c r="M13" s="16">
        <f t="shared" si="0"/>
        <v>538395.27537685889</v>
      </c>
    </row>
    <row r="14" spans="2:13">
      <c r="L14" s="1"/>
      <c r="M14" s="19">
        <f>SUM(M4:M13)</f>
        <v>818095.63716106676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Banque de France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GRACIANI</dc:creator>
  <cp:lastModifiedBy>Camille GRACIANI</cp:lastModifiedBy>
  <dcterms:created xsi:type="dcterms:W3CDTF">2013-04-12T09:22:58Z</dcterms:created>
  <dcterms:modified xsi:type="dcterms:W3CDTF">2013-04-12T09:43:37Z</dcterms:modified>
</cp:coreProperties>
</file>